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80" windowHeight="1170"/>
  </bookViews>
  <sheets>
    <sheet name="Документ" sheetId="1" r:id="rId1"/>
  </sheets>
  <definedNames>
    <definedName name="_xlnm._FilterDatabase" localSheetId="0" hidden="1">Документ!$A$5:$E$48</definedName>
    <definedName name="_xlnm.Print_Titles" localSheetId="0">Документ!$3:$5</definedName>
  </definedNames>
  <calcPr calcId="145621"/>
</workbook>
</file>

<file path=xl/calcChain.xml><?xml version="1.0" encoding="utf-8"?>
<calcChain xmlns="http://schemas.openxmlformats.org/spreadsheetml/2006/main">
  <c r="H48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1" i="1"/>
  <c r="H42" i="1"/>
  <c r="H44" i="1"/>
  <c r="H45" i="1"/>
  <c r="H46" i="1"/>
  <c r="H47" i="1"/>
  <c r="H7" i="1"/>
  <c r="H6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7" i="1"/>
  <c r="G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  <c r="F6" i="1"/>
  <c r="E44" i="1" l="1"/>
  <c r="C44" i="1"/>
  <c r="E47" i="1"/>
  <c r="C47" i="1"/>
  <c r="G44" i="1" l="1"/>
  <c r="G47" i="1"/>
  <c r="E31" i="1"/>
  <c r="C31" i="1"/>
  <c r="C48" i="1" l="1"/>
  <c r="D20" i="1" s="1"/>
  <c r="G31" i="1"/>
  <c r="E48" i="1"/>
  <c r="D39" i="1" l="1"/>
  <c r="D48" i="1"/>
  <c r="D16" i="1"/>
  <c r="D22" i="1"/>
  <c r="D37" i="1"/>
  <c r="D35" i="1"/>
  <c r="D6" i="1"/>
  <c r="D18" i="1"/>
  <c r="D33" i="1"/>
  <c r="D44" i="1"/>
  <c r="D12" i="1"/>
  <c r="D23" i="1"/>
  <c r="D38" i="1"/>
  <c r="G48" i="1"/>
  <c r="D21" i="1"/>
  <c r="D32" i="1"/>
  <c r="D19" i="1"/>
  <c r="D34" i="1"/>
  <c r="D7" i="1"/>
  <c r="D17" i="1"/>
  <c r="D28" i="1"/>
  <c r="D47" i="1"/>
  <c r="D31" i="1"/>
  <c r="D15" i="1"/>
  <c r="D46" i="1"/>
  <c r="D30" i="1"/>
  <c r="D14" i="1"/>
  <c r="D45" i="1"/>
  <c r="D29" i="1"/>
  <c r="D13" i="1"/>
  <c r="D40" i="1"/>
  <c r="D24" i="1"/>
  <c r="D8" i="1"/>
  <c r="D43" i="1"/>
  <c r="D27" i="1"/>
  <c r="D11" i="1"/>
  <c r="D42" i="1"/>
  <c r="D26" i="1"/>
  <c r="D10" i="1"/>
  <c r="D41" i="1"/>
  <c r="D25" i="1"/>
  <c r="D9" i="1"/>
  <c r="D36" i="1"/>
</calcChain>
</file>

<file path=xl/sharedStrings.xml><?xml version="1.0" encoding="utf-8"?>
<sst xmlns="http://schemas.openxmlformats.org/spreadsheetml/2006/main" count="92" uniqueCount="91">
  <si>
    <t>(рублей)</t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</si>
  <si>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</si>
  <si>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</si>
  <si>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</si>
  <si>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</si>
  <si>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</si>
  <si>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</si>
  <si>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</si>
  <si>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</si>
  <si>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</si>
  <si>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</si>
  <si>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</si>
  <si>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</si>
  <si>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</si>
  <si>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</si>
  <si>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</si>
  <si>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</si>
  <si>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</si>
  <si>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</si>
  <si>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</si>
  <si>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</si>
  <si>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</si>
  <si>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</si>
  <si>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</si>
  <si>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</si>
  <si>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</si>
  <si>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</si>
  <si>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</si>
  <si>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</si>
  <si>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</si>
  <si>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</si>
  <si>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</si>
  <si>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</si>
  <si>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</si>
  <si>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</si>
  <si>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</si>
  <si>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</si>
  <si>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</si>
  <si>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</si>
  <si>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</si>
  <si>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</si>
  <si>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</si>
  <si>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</si>
  <si>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</si>
  <si>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</si>
  <si>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</si>
  <si>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</si>
  <si>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</si>
  <si>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</si>
  <si>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</si>
  <si>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</si>
  <si>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</si>
  <si>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</si>
  <si>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Программа модернизации здравоохранения Калужской области на 2011-2016 годы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</si>
  <si>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</si>
  <si>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</si>
  <si>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</si>
  <si>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</si>
  <si>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</si>
  <si>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</si>
  <si>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</si>
  <si>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</si>
  <si>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</si>
  <si>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</si>
  <si>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</si>
  <si>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человека и правовое просвещение"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</si>
  <si>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</si>
  <si>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</si>
  <si>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</si>
  <si>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</si>
  <si>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</si>
  <si>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</si>
  <si>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60  0  00  00000</t>
  </si>
  <si>
    <t>Ведомственная целевая программа "Развитие мясного скотоводства в Калужской области"</t>
  </si>
  <si>
    <t>61  0  00  00000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</si>
  <si>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</si>
  <si>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</si>
  <si>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"Защита прав предпринимателей"</t>
  </si>
  <si>
    <t>65  0  00  00000</t>
  </si>
  <si>
    <t>Территориальная программа обязательного медицинского страхования</t>
  </si>
  <si>
    <t>73  0  00  00000</t>
  </si>
  <si>
    <t>ВСЕГО</t>
  </si>
  <si>
    <t>ИТОГО по государственным программам</t>
  </si>
  <si>
    <t>ИТОГО по другим программам</t>
  </si>
  <si>
    <t>ИТОГО по ведомственным целевым программам</t>
  </si>
  <si>
    <t>Исполнено за I полугодие 2016 года</t>
  </si>
  <si>
    <t>Исполнено за I полугодие 2015 года</t>
  </si>
  <si>
    <t>Удельный вес</t>
  </si>
  <si>
    <t>Темп роста (%)</t>
  </si>
  <si>
    <t>Отклонение I полугодия 2016 года от I полугодия 2015 года</t>
  </si>
  <si>
    <t xml:space="preserve">Аналитические данные по исполнению расходов областного бюджета по государственным, ведомственным и другим программам за I полугодие 2016 года в сравнении с соответствующим периодом 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</si>
</sst>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2" borderId="0">
      <alignment horizontal="left"/>
      <protection locked="0"/>
    </xf>
    <xf numFmtId="0" fontId="4" fillId="0" borderId="0">
      <alignment horizontal="left" vertical="top" wrapText="1"/>
    </xf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3" fillId="2" borderId="1">
      <alignment horizontal="left"/>
      <protection locked="0"/>
    </xf>
    <xf numFmtId="0" fontId="6" fillId="3" borderId="2">
      <alignment horizontal="center" vertical="center" wrapText="1"/>
    </xf>
    <xf numFmtId="0" fontId="6" fillId="3" borderId="2">
      <alignment horizontal="center" vertical="center" shrinkToFit="1"/>
    </xf>
    <xf numFmtId="0" fontId="3" fillId="2" borderId="3">
      <alignment horizontal="left"/>
      <protection locked="0"/>
    </xf>
    <xf numFmtId="49" fontId="6" fillId="3" borderId="2">
      <alignment horizontal="left" wrapText="1"/>
    </xf>
    <xf numFmtId="49" fontId="7" fillId="3" borderId="2">
      <alignment horizontal="left" wrapText="1"/>
    </xf>
    <xf numFmtId="0" fontId="3" fillId="2" borderId="4">
      <alignment horizontal="left"/>
      <protection locked="0"/>
    </xf>
    <xf numFmtId="0" fontId="6" fillId="3" borderId="2">
      <alignment horizontal="left"/>
    </xf>
    <xf numFmtId="49" fontId="6" fillId="3" borderId="2">
      <alignment horizontal="center" wrapText="1"/>
    </xf>
    <xf numFmtId="49" fontId="7" fillId="3" borderId="2">
      <alignment horizontal="center" wrapText="1"/>
    </xf>
    <xf numFmtId="4" fontId="6" fillId="3" borderId="2">
      <alignment horizontal="right" shrinkToFit="1"/>
    </xf>
    <xf numFmtId="4" fontId="7" fillId="3" borderId="2">
      <alignment horizontal="right" shrinkToFit="1"/>
    </xf>
  </cellStyleXfs>
  <cellXfs count="45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6" fillId="3" borderId="7" xfId="16" applyNumberFormat="1" applyBorder="1" applyProtection="1">
      <alignment horizontal="left" wrapText="1"/>
      <protection locked="0"/>
    </xf>
    <xf numFmtId="49" fontId="6" fillId="3" borderId="2" xfId="20" applyNumberFormat="1" applyBorder="1" applyProtection="1">
      <alignment horizontal="center" wrapText="1"/>
      <protection locked="0"/>
    </xf>
    <xf numFmtId="0" fontId="9" fillId="3" borderId="5" xfId="19" applyNumberFormat="1" applyFont="1" applyBorder="1" applyAlignment="1" applyProtection="1">
      <alignment horizontal="right"/>
      <protection locked="0"/>
    </xf>
    <xf numFmtId="0" fontId="9" fillId="3" borderId="5" xfId="19" applyNumberFormat="1" applyFont="1" applyBorder="1" applyProtection="1">
      <alignment horizontal="left"/>
      <protection locked="0"/>
    </xf>
    <xf numFmtId="0" fontId="12" fillId="3" borderId="5" xfId="14" applyNumberFormat="1" applyFont="1" applyBorder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49" fontId="16" fillId="3" borderId="7" xfId="17" applyNumberFormat="1" applyFont="1" applyBorder="1" applyAlignment="1" applyProtection="1">
      <alignment horizontal="right" wrapText="1"/>
      <protection locked="0"/>
    </xf>
    <xf numFmtId="4" fontId="14" fillId="0" borderId="8" xfId="0" applyNumberFormat="1" applyFont="1" applyBorder="1" applyProtection="1">
      <protection locked="0"/>
    </xf>
    <xf numFmtId="4" fontId="14" fillId="0" borderId="2" xfId="0" applyNumberFormat="1" applyFont="1" applyBorder="1" applyProtection="1">
      <protection locked="0"/>
    </xf>
    <xf numFmtId="4" fontId="15" fillId="0" borderId="2" xfId="0" applyNumberFormat="1" applyFont="1" applyBorder="1" applyProtection="1">
      <protection locked="0"/>
    </xf>
    <xf numFmtId="49" fontId="16" fillId="3" borderId="2" xfId="21" applyNumberFormat="1" applyFont="1" applyBorder="1" applyProtection="1">
      <alignment horizontal="center" wrapText="1"/>
      <protection locked="0"/>
    </xf>
    <xf numFmtId="49" fontId="19" fillId="3" borderId="2" xfId="21" applyNumberFormat="1" applyFont="1" applyBorder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right"/>
      <protection locked="0"/>
    </xf>
    <xf numFmtId="0" fontId="20" fillId="0" borderId="13" xfId="0" applyFont="1" applyBorder="1" applyProtection="1">
      <protection locked="0"/>
    </xf>
    <xf numFmtId="49" fontId="21" fillId="3" borderId="6" xfId="16" applyNumberFormat="1" applyFont="1" applyBorder="1" applyProtection="1">
      <alignment horizontal="left" wrapText="1"/>
      <protection locked="0"/>
    </xf>
    <xf numFmtId="49" fontId="21" fillId="3" borderId="11" xfId="20" applyNumberFormat="1" applyFont="1" applyBorder="1" applyProtection="1">
      <alignment horizontal="center" wrapText="1"/>
      <protection locked="0"/>
    </xf>
    <xf numFmtId="4" fontId="21" fillId="3" borderId="11" xfId="22" applyNumberFormat="1" applyFont="1" applyBorder="1" applyProtection="1">
      <alignment horizontal="right" shrinkToFit="1"/>
      <protection locked="0"/>
    </xf>
    <xf numFmtId="4" fontId="14" fillId="0" borderId="16" xfId="0" applyNumberFormat="1" applyFont="1" applyBorder="1" applyProtection="1">
      <protection locked="0"/>
    </xf>
    <xf numFmtId="4" fontId="14" fillId="0" borderId="17" xfId="0" applyNumberFormat="1" applyFont="1" applyBorder="1" applyProtection="1">
      <protection locked="0"/>
    </xf>
    <xf numFmtId="49" fontId="21" fillId="3" borderId="7" xfId="16" applyNumberFormat="1" applyFont="1" applyBorder="1" applyProtection="1">
      <alignment horizontal="left" wrapText="1"/>
      <protection locked="0"/>
    </xf>
    <xf numFmtId="49" fontId="21" fillId="3" borderId="2" xfId="20" applyNumberFormat="1" applyFont="1" applyBorder="1" applyProtection="1">
      <alignment horizontal="center" wrapText="1"/>
      <protection locked="0"/>
    </xf>
    <xf numFmtId="4" fontId="21" fillId="3" borderId="2" xfId="22" applyNumberFormat="1" applyFont="1" applyBorder="1" applyProtection="1">
      <alignment horizontal="right" shrinkToFit="1"/>
      <protection locked="0"/>
    </xf>
    <xf numFmtId="0" fontId="10" fillId="3" borderId="14" xfId="0" applyNumberFormat="1" applyFont="1" applyFill="1" applyBorder="1" applyAlignment="1" applyProtection="1">
      <alignment horizontal="center" vertical="center" wrapText="1"/>
    </xf>
    <xf numFmtId="0" fontId="10" fillId="3" borderId="15" xfId="0" applyNumberFormat="1" applyFont="1" applyFill="1" applyBorder="1" applyAlignment="1" applyProtection="1">
      <alignment horizontal="center" vertical="center" wrapText="1"/>
    </xf>
    <xf numFmtId="4" fontId="14" fillId="0" borderId="18" xfId="0" applyNumberFormat="1" applyFont="1" applyBorder="1" applyProtection="1">
      <protection locked="0"/>
    </xf>
    <xf numFmtId="4" fontId="21" fillId="3" borderId="19" xfId="22" applyNumberFormat="1" applyFont="1" applyBorder="1" applyProtection="1">
      <alignment horizontal="right" shrinkToFit="1"/>
      <protection locked="0"/>
    </xf>
    <xf numFmtId="4" fontId="22" fillId="3" borderId="9" xfId="22" applyNumberFormat="1" applyFont="1" applyBorder="1" applyProtection="1">
      <alignment horizontal="right" shrinkToFit="1"/>
      <protection locked="0"/>
    </xf>
    <xf numFmtId="4" fontId="15" fillId="0" borderId="9" xfId="0" applyNumberFormat="1" applyFont="1" applyBorder="1" applyProtection="1">
      <protection locked="0"/>
    </xf>
    <xf numFmtId="4" fontId="22" fillId="3" borderId="2" xfId="22" applyNumberFormat="1" applyFont="1" applyBorder="1" applyProtection="1">
      <alignment horizontal="right" shrinkToFit="1"/>
      <protection locked="0"/>
    </xf>
    <xf numFmtId="4" fontId="16" fillId="3" borderId="5" xfId="22" applyNumberFormat="1" applyFont="1" applyBorder="1" applyProtection="1">
      <alignment horizontal="right" shrinkToFit="1"/>
      <protection locked="0"/>
    </xf>
    <xf numFmtId="4" fontId="18" fillId="0" borderId="5" xfId="0" applyNumberFormat="1" applyFont="1" applyBorder="1" applyProtection="1">
      <protection locked="0"/>
    </xf>
    <xf numFmtId="4" fontId="22" fillId="3" borderId="2" xfId="23" applyNumberFormat="1" applyFont="1" applyBorder="1" applyProtection="1">
      <alignment horizontal="right" shrinkToFit="1"/>
      <protection locked="0"/>
    </xf>
    <xf numFmtId="4" fontId="15" fillId="0" borderId="13" xfId="0" applyNumberFormat="1" applyFont="1" applyBorder="1" applyProtection="1">
      <protection locked="0"/>
    </xf>
    <xf numFmtId="4" fontId="14" fillId="0" borderId="10" xfId="0" applyNumberFormat="1" applyFont="1" applyBorder="1" applyProtection="1">
      <protection locked="0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/>
    <xf numFmtId="0" fontId="10" fillId="3" borderId="5" xfId="13" applyNumberFormat="1" applyFont="1" applyBorder="1" applyProtection="1">
      <alignment horizontal="center" vertical="center" wrapText="1"/>
      <protection locked="0"/>
    </xf>
    <xf numFmtId="0" fontId="10" fillId="3" borderId="5" xfId="13" applyFont="1" applyBorder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11" fillId="0" borderId="0" xfId="8" applyNumberFormat="1" applyFont="1" applyBorder="1" applyAlignment="1" applyProtection="1">
      <alignment horizontal="center" wrapText="1"/>
      <protection locked="0"/>
    </xf>
  </cellXfs>
  <cellStyles count="2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6"/>
  <sheetViews>
    <sheetView tabSelected="1" zoomScale="76" zoomScaleNormal="76" workbookViewId="0">
      <pane ySplit="5" topLeftCell="A6" activePane="bottomLeft" state="frozen"/>
      <selection pane="bottomLeft" activeCell="A2" sqref="A2:E2"/>
    </sheetView>
  </sheetViews>
  <sheetFormatPr defaultColWidth="8.85546875" defaultRowHeight="15" outlineLevelRow="1" x14ac:dyDescent="0.25"/>
  <cols>
    <col min="1" max="1" width="61.28515625" style="1" customWidth="1"/>
    <col min="2" max="2" width="18.5703125" style="1" customWidth="1"/>
    <col min="3" max="3" width="23.28515625" style="1" customWidth="1"/>
    <col min="4" max="4" width="12.7109375" style="1" customWidth="1"/>
    <col min="5" max="5" width="21.140625" style="1" customWidth="1"/>
    <col min="6" max="6" width="17" style="1" customWidth="1"/>
    <col min="7" max="7" width="20.28515625" style="1" customWidth="1"/>
    <col min="8" max="8" width="10.5703125" style="1" customWidth="1"/>
    <col min="9" max="16384" width="8.85546875" style="1"/>
  </cols>
  <sheetData>
    <row r="1" spans="1:8" ht="53.45" customHeight="1" x14ac:dyDescent="0.3">
      <c r="A1" s="44" t="s">
        <v>90</v>
      </c>
      <c r="B1" s="44"/>
      <c r="C1" s="44"/>
      <c r="D1" s="44"/>
      <c r="E1" s="44"/>
      <c r="F1" s="40"/>
      <c r="G1" s="40"/>
      <c r="H1" s="40"/>
    </row>
    <row r="2" spans="1:8" ht="18.600000000000001" customHeight="1" thickBot="1" x14ac:dyDescent="0.3">
      <c r="A2" s="43" t="s">
        <v>0</v>
      </c>
      <c r="B2" s="43"/>
      <c r="C2" s="43"/>
      <c r="D2" s="43"/>
      <c r="E2" s="43"/>
    </row>
    <row r="3" spans="1:8" ht="15.75" customHeight="1" thickBot="1" x14ac:dyDescent="0.3">
      <c r="A3" s="37" t="s">
        <v>1</v>
      </c>
      <c r="B3" s="37" t="s">
        <v>2</v>
      </c>
      <c r="C3" s="41" t="s">
        <v>86</v>
      </c>
      <c r="D3" s="37" t="s">
        <v>87</v>
      </c>
      <c r="E3" s="37" t="s">
        <v>85</v>
      </c>
      <c r="F3" s="37" t="s">
        <v>87</v>
      </c>
      <c r="G3" s="25"/>
      <c r="H3" s="38" t="s">
        <v>88</v>
      </c>
    </row>
    <row r="4" spans="1:8" ht="76.150000000000006" customHeight="1" thickBot="1" x14ac:dyDescent="0.3">
      <c r="A4" s="37"/>
      <c r="B4" s="37"/>
      <c r="C4" s="42"/>
      <c r="D4" s="37"/>
      <c r="E4" s="37"/>
      <c r="F4" s="37"/>
      <c r="G4" s="26" t="s">
        <v>89</v>
      </c>
      <c r="H4" s="39"/>
    </row>
    <row r="5" spans="1:8" s="8" customFormat="1" ht="19.899999999999999" customHeight="1" thickBot="1" x14ac:dyDescent="0.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ht="33.6" customHeight="1" x14ac:dyDescent="0.25">
      <c r="A6" s="17" t="s">
        <v>3</v>
      </c>
      <c r="B6" s="18" t="s">
        <v>4</v>
      </c>
      <c r="C6" s="19">
        <v>1855987009.8699999</v>
      </c>
      <c r="D6" s="28">
        <f>C6/$C$48%</f>
        <v>8.6766918178230732</v>
      </c>
      <c r="E6" s="19">
        <v>1440948853.02</v>
      </c>
      <c r="F6" s="20">
        <f>E6/$E$48%</f>
        <v>6.6921158235718448</v>
      </c>
      <c r="G6" s="27">
        <f>E6-C6</f>
        <v>-415038156.8499999</v>
      </c>
      <c r="H6" s="21">
        <f>E6/C6*100</f>
        <v>77.637873829781228</v>
      </c>
    </row>
    <row r="7" spans="1:8" ht="33.6" customHeight="1" x14ac:dyDescent="0.25">
      <c r="A7" s="22" t="s">
        <v>5</v>
      </c>
      <c r="B7" s="23" t="s">
        <v>6</v>
      </c>
      <c r="C7" s="24">
        <v>4626628780.1499996</v>
      </c>
      <c r="D7" s="24">
        <f>C7/$C$48%</f>
        <v>21.629371254944324</v>
      </c>
      <c r="E7" s="24">
        <v>4555431071.54</v>
      </c>
      <c r="F7" s="11">
        <f>E7/$E$48%</f>
        <v>21.156526335512165</v>
      </c>
      <c r="G7" s="11">
        <f>E7-C7</f>
        <v>-71197708.609999657</v>
      </c>
      <c r="H7" s="10">
        <f>E7/C7*100</f>
        <v>98.461132025213146</v>
      </c>
    </row>
    <row r="8" spans="1:8" ht="33.6" customHeight="1" x14ac:dyDescent="0.25">
      <c r="A8" s="22" t="s">
        <v>7</v>
      </c>
      <c r="B8" s="23" t="s">
        <v>8</v>
      </c>
      <c r="C8" s="24">
        <v>3171451471.3600001</v>
      </c>
      <c r="D8" s="24">
        <f t="shared" ref="D8:D48" si="0">C8/$C$48%</f>
        <v>14.826454541888038</v>
      </c>
      <c r="E8" s="24">
        <v>2701234040.6799998</v>
      </c>
      <c r="F8" s="11">
        <f t="shared" ref="F8:F48" si="1">E8/$E$48%</f>
        <v>12.545185784296978</v>
      </c>
      <c r="G8" s="11">
        <f t="shared" ref="G8:G48" si="2">E8-C8</f>
        <v>-470217430.68000031</v>
      </c>
      <c r="H8" s="10">
        <f t="shared" ref="H8:H48" si="3">E8/C8*100</f>
        <v>85.173431316028967</v>
      </c>
    </row>
    <row r="9" spans="1:8" ht="39" customHeight="1" x14ac:dyDescent="0.25">
      <c r="A9" s="22" t="s">
        <v>9</v>
      </c>
      <c r="B9" s="23" t="s">
        <v>10</v>
      </c>
      <c r="C9" s="24">
        <v>42307776.259999998</v>
      </c>
      <c r="D9" s="24">
        <f t="shared" si="0"/>
        <v>0.19778777230296654</v>
      </c>
      <c r="E9" s="24">
        <v>9389896.0899999999</v>
      </c>
      <c r="F9" s="11">
        <f t="shared" si="1"/>
        <v>4.3608953970770963E-2</v>
      </c>
      <c r="G9" s="11">
        <f t="shared" si="2"/>
        <v>-32917880.169999998</v>
      </c>
      <c r="H9" s="10">
        <f t="shared" si="3"/>
        <v>22.194255808423812</v>
      </c>
    </row>
    <row r="10" spans="1:8" ht="63" customHeight="1" x14ac:dyDescent="0.25">
      <c r="A10" s="22" t="s">
        <v>11</v>
      </c>
      <c r="B10" s="23" t="s">
        <v>12</v>
      </c>
      <c r="C10" s="24">
        <v>1677069943.2</v>
      </c>
      <c r="D10" s="24">
        <f t="shared" si="0"/>
        <v>7.8402591056387188</v>
      </c>
      <c r="E10" s="24">
        <v>1101898197.1900001</v>
      </c>
      <c r="F10" s="11">
        <f t="shared" si="1"/>
        <v>5.1174823769252402</v>
      </c>
      <c r="G10" s="11">
        <f t="shared" si="2"/>
        <v>-575171746.00999999</v>
      </c>
      <c r="H10" s="10">
        <f t="shared" si="3"/>
        <v>65.703771131183672</v>
      </c>
    </row>
    <row r="11" spans="1:8" ht="37.15" customHeight="1" x14ac:dyDescent="0.25">
      <c r="A11" s="22" t="s">
        <v>13</v>
      </c>
      <c r="B11" s="23" t="s">
        <v>14</v>
      </c>
      <c r="C11" s="24">
        <v>156406319.44999999</v>
      </c>
      <c r="D11" s="24">
        <f t="shared" si="0"/>
        <v>0.73119554447888735</v>
      </c>
      <c r="E11" s="24">
        <v>144622512.12</v>
      </c>
      <c r="F11" s="11">
        <f t="shared" si="1"/>
        <v>0.67166200922020491</v>
      </c>
      <c r="G11" s="11">
        <f t="shared" si="2"/>
        <v>-11783807.329999983</v>
      </c>
      <c r="H11" s="10">
        <f t="shared" si="3"/>
        <v>92.465900756799641</v>
      </c>
    </row>
    <row r="12" spans="1:8" ht="51" customHeight="1" x14ac:dyDescent="0.25">
      <c r="A12" s="22" t="s">
        <v>15</v>
      </c>
      <c r="B12" s="23" t="s">
        <v>16</v>
      </c>
      <c r="C12" s="24">
        <v>125624321.66</v>
      </c>
      <c r="D12" s="24">
        <f t="shared" si="0"/>
        <v>0.58729049183552406</v>
      </c>
      <c r="E12" s="24">
        <v>122063619.43000001</v>
      </c>
      <c r="F12" s="11">
        <f t="shared" si="1"/>
        <v>0.56689304228802972</v>
      </c>
      <c r="G12" s="11">
        <f t="shared" si="2"/>
        <v>-3560702.2299999893</v>
      </c>
      <c r="H12" s="10">
        <f t="shared" si="3"/>
        <v>97.165594860176057</v>
      </c>
    </row>
    <row r="13" spans="1:8" ht="37.9" customHeight="1" x14ac:dyDescent="0.25">
      <c r="A13" s="22" t="s">
        <v>17</v>
      </c>
      <c r="B13" s="23" t="s">
        <v>18</v>
      </c>
      <c r="C13" s="24">
        <v>343137556.68000001</v>
      </c>
      <c r="D13" s="24">
        <f t="shared" si="0"/>
        <v>1.6041593042408728</v>
      </c>
      <c r="E13" s="24">
        <v>543122854.05999994</v>
      </c>
      <c r="F13" s="11">
        <f t="shared" si="1"/>
        <v>2.522394211412013</v>
      </c>
      <c r="G13" s="11">
        <f t="shared" si="2"/>
        <v>199985297.37999994</v>
      </c>
      <c r="H13" s="10">
        <f t="shared" si="3"/>
        <v>158.28137826559754</v>
      </c>
    </row>
    <row r="14" spans="1:8" ht="37.9" customHeight="1" x14ac:dyDescent="0.25">
      <c r="A14" s="22" t="s">
        <v>19</v>
      </c>
      <c r="B14" s="23" t="s">
        <v>20</v>
      </c>
      <c r="C14" s="24">
        <v>102084323.27</v>
      </c>
      <c r="D14" s="24">
        <f t="shared" si="0"/>
        <v>0.47724160122589215</v>
      </c>
      <c r="E14" s="24">
        <v>88893301.790000007</v>
      </c>
      <c r="F14" s="11">
        <f t="shared" si="1"/>
        <v>0.41284204520627049</v>
      </c>
      <c r="G14" s="11">
        <f t="shared" si="2"/>
        <v>-13191021.479999989</v>
      </c>
      <c r="H14" s="10">
        <f t="shared" si="3"/>
        <v>87.078308346021529</v>
      </c>
    </row>
    <row r="15" spans="1:8" ht="47.45" customHeight="1" x14ac:dyDescent="0.25">
      <c r="A15" s="22" t="s">
        <v>21</v>
      </c>
      <c r="B15" s="23" t="s">
        <v>22</v>
      </c>
      <c r="C15" s="24">
        <v>411341406.68000001</v>
      </c>
      <c r="D15" s="24">
        <f t="shared" si="0"/>
        <v>1.9230105591752933</v>
      </c>
      <c r="E15" s="24">
        <v>521599104.93000001</v>
      </c>
      <c r="F15" s="11">
        <f t="shared" si="1"/>
        <v>2.4224327021373573</v>
      </c>
      <c r="G15" s="11">
        <f t="shared" si="2"/>
        <v>110257698.25</v>
      </c>
      <c r="H15" s="10">
        <f t="shared" si="3"/>
        <v>126.80442485474703</v>
      </c>
    </row>
    <row r="16" spans="1:8" ht="35.450000000000003" customHeight="1" x14ac:dyDescent="0.25">
      <c r="A16" s="22" t="s">
        <v>23</v>
      </c>
      <c r="B16" s="23" t="s">
        <v>24</v>
      </c>
      <c r="C16" s="24">
        <v>1555906195.53</v>
      </c>
      <c r="D16" s="24">
        <f t="shared" si="0"/>
        <v>7.2738216831598272</v>
      </c>
      <c r="E16" s="24">
        <v>934640823.65999997</v>
      </c>
      <c r="F16" s="11">
        <f t="shared" si="1"/>
        <v>4.3406985836189804</v>
      </c>
      <c r="G16" s="11">
        <f t="shared" si="2"/>
        <v>-621265371.87</v>
      </c>
      <c r="H16" s="10">
        <f t="shared" si="3"/>
        <v>60.070512370549835</v>
      </c>
    </row>
    <row r="17" spans="1:8" ht="50.45" customHeight="1" x14ac:dyDescent="0.25">
      <c r="A17" s="22" t="s">
        <v>25</v>
      </c>
      <c r="B17" s="23" t="s">
        <v>26</v>
      </c>
      <c r="C17" s="24">
        <v>0</v>
      </c>
      <c r="D17" s="24">
        <f t="shared" si="0"/>
        <v>0</v>
      </c>
      <c r="E17" s="24">
        <v>0</v>
      </c>
      <c r="F17" s="11">
        <f t="shared" si="1"/>
        <v>0</v>
      </c>
      <c r="G17" s="11">
        <f t="shared" si="2"/>
        <v>0</v>
      </c>
      <c r="H17" s="10" t="e">
        <f t="shared" si="3"/>
        <v>#DIV/0!</v>
      </c>
    </row>
    <row r="18" spans="1:8" ht="67.150000000000006" customHeight="1" x14ac:dyDescent="0.25">
      <c r="A18" s="22" t="s">
        <v>27</v>
      </c>
      <c r="B18" s="23" t="s">
        <v>28</v>
      </c>
      <c r="C18" s="24">
        <v>197417177.77000001</v>
      </c>
      <c r="D18" s="24">
        <f t="shared" si="0"/>
        <v>0.9229202585715629</v>
      </c>
      <c r="E18" s="24">
        <v>284189769.64999998</v>
      </c>
      <c r="F18" s="11">
        <f t="shared" si="1"/>
        <v>1.3198461905056984</v>
      </c>
      <c r="G18" s="11">
        <f t="shared" si="2"/>
        <v>86772591.879999965</v>
      </c>
      <c r="H18" s="10">
        <f t="shared" si="3"/>
        <v>143.95392177123207</v>
      </c>
    </row>
    <row r="19" spans="1:8" ht="36" customHeight="1" x14ac:dyDescent="0.25">
      <c r="A19" s="22" t="s">
        <v>29</v>
      </c>
      <c r="B19" s="23" t="s">
        <v>30</v>
      </c>
      <c r="C19" s="24">
        <v>1518531337.1300001</v>
      </c>
      <c r="D19" s="24">
        <f t="shared" si="0"/>
        <v>7.0990951757289968</v>
      </c>
      <c r="E19" s="24">
        <v>1981349254</v>
      </c>
      <c r="F19" s="11">
        <f t="shared" si="1"/>
        <v>9.2018663028365193</v>
      </c>
      <c r="G19" s="11">
        <f t="shared" si="2"/>
        <v>462817916.86999989</v>
      </c>
      <c r="H19" s="10">
        <f t="shared" si="3"/>
        <v>130.47799578141854</v>
      </c>
    </row>
    <row r="20" spans="1:8" ht="73.900000000000006" customHeight="1" x14ac:dyDescent="0.25">
      <c r="A20" s="22" t="s">
        <v>31</v>
      </c>
      <c r="B20" s="23" t="s">
        <v>32</v>
      </c>
      <c r="C20" s="24">
        <v>473332480.31</v>
      </c>
      <c r="D20" s="24">
        <f t="shared" si="0"/>
        <v>2.2128172434263664</v>
      </c>
      <c r="E20" s="24">
        <v>1543794378.1900001</v>
      </c>
      <c r="F20" s="11">
        <f t="shared" si="1"/>
        <v>7.1697553767948774</v>
      </c>
      <c r="G20" s="11">
        <f t="shared" si="2"/>
        <v>1070461897.8800001</v>
      </c>
      <c r="H20" s="10">
        <f t="shared" si="3"/>
        <v>326.15432965405665</v>
      </c>
    </row>
    <row r="21" spans="1:8" ht="57.6" customHeight="1" x14ac:dyDescent="0.25">
      <c r="A21" s="22" t="s">
        <v>33</v>
      </c>
      <c r="B21" s="23" t="s">
        <v>34</v>
      </c>
      <c r="C21" s="24">
        <v>94882414.040000007</v>
      </c>
      <c r="D21" s="24">
        <f t="shared" si="0"/>
        <v>0.44357285971189725</v>
      </c>
      <c r="E21" s="24">
        <v>3759515.76</v>
      </c>
      <c r="F21" s="11">
        <f t="shared" si="1"/>
        <v>1.7460102663418079E-2</v>
      </c>
      <c r="G21" s="11">
        <f t="shared" si="2"/>
        <v>-91122898.280000001</v>
      </c>
      <c r="H21" s="10">
        <f t="shared" si="3"/>
        <v>3.9622893220392599</v>
      </c>
    </row>
    <row r="22" spans="1:8" ht="33.6" customHeight="1" x14ac:dyDescent="0.25">
      <c r="A22" s="22" t="s">
        <v>35</v>
      </c>
      <c r="B22" s="23" t="s">
        <v>36</v>
      </c>
      <c r="C22" s="24">
        <v>123803832.68000001</v>
      </c>
      <c r="D22" s="24">
        <f t="shared" si="0"/>
        <v>0.57877975239974022</v>
      </c>
      <c r="E22" s="24">
        <v>132230427.5</v>
      </c>
      <c r="F22" s="11">
        <f t="shared" si="1"/>
        <v>0.61411016385196937</v>
      </c>
      <c r="G22" s="11">
        <f t="shared" si="2"/>
        <v>8426594.8199999928</v>
      </c>
      <c r="H22" s="10">
        <f t="shared" si="3"/>
        <v>106.8064086850853</v>
      </c>
    </row>
    <row r="23" spans="1:8" ht="52.15" customHeight="1" x14ac:dyDescent="0.25">
      <c r="A23" s="22" t="s">
        <v>37</v>
      </c>
      <c r="B23" s="23" t="s">
        <v>38</v>
      </c>
      <c r="C23" s="24">
        <v>178012400.66</v>
      </c>
      <c r="D23" s="24">
        <f t="shared" si="0"/>
        <v>0.83220342171783357</v>
      </c>
      <c r="E23" s="24">
        <v>156263684.77000001</v>
      </c>
      <c r="F23" s="11">
        <f t="shared" si="1"/>
        <v>0.72572643734527142</v>
      </c>
      <c r="G23" s="11">
        <f t="shared" si="2"/>
        <v>-21748715.889999986</v>
      </c>
      <c r="H23" s="10">
        <f t="shared" si="3"/>
        <v>87.782471440548917</v>
      </c>
    </row>
    <row r="24" spans="1:8" ht="58.9" customHeight="1" x14ac:dyDescent="0.25">
      <c r="A24" s="22" t="s">
        <v>39</v>
      </c>
      <c r="B24" s="23" t="s">
        <v>40</v>
      </c>
      <c r="C24" s="24">
        <v>35000</v>
      </c>
      <c r="D24" s="24">
        <f t="shared" si="0"/>
        <v>1.6362410513049802E-4</v>
      </c>
      <c r="E24" s="24">
        <v>2607649.98</v>
      </c>
      <c r="F24" s="11">
        <f t="shared" si="1"/>
        <v>1.211055871755678E-2</v>
      </c>
      <c r="G24" s="11">
        <f t="shared" si="2"/>
        <v>2572649.98</v>
      </c>
      <c r="H24" s="10">
        <f t="shared" si="3"/>
        <v>7450.4285142857143</v>
      </c>
    </row>
    <row r="25" spans="1:8" ht="53.45" customHeight="1" x14ac:dyDescent="0.25">
      <c r="A25" s="22" t="s">
        <v>41</v>
      </c>
      <c r="B25" s="23" t="s">
        <v>42</v>
      </c>
      <c r="C25" s="24">
        <v>46283416.289999999</v>
      </c>
      <c r="D25" s="24">
        <f t="shared" si="0"/>
        <v>0.21637378779524472</v>
      </c>
      <c r="E25" s="24">
        <v>34635601.920000002</v>
      </c>
      <c r="F25" s="11">
        <f t="shared" si="1"/>
        <v>0.16085613252821698</v>
      </c>
      <c r="G25" s="11">
        <f t="shared" si="2"/>
        <v>-11647814.369999997</v>
      </c>
      <c r="H25" s="10">
        <f t="shared" si="3"/>
        <v>74.833719496811156</v>
      </c>
    </row>
    <row r="26" spans="1:8" ht="33.6" customHeight="1" x14ac:dyDescent="0.25">
      <c r="A26" s="22" t="s">
        <v>43</v>
      </c>
      <c r="B26" s="23" t="s">
        <v>44</v>
      </c>
      <c r="C26" s="24">
        <v>17827155.699999999</v>
      </c>
      <c r="D26" s="24">
        <f t="shared" si="0"/>
        <v>8.3341497098130199E-2</v>
      </c>
      <c r="E26" s="24">
        <v>21591100.59</v>
      </c>
      <c r="F26" s="11">
        <f t="shared" si="1"/>
        <v>0.10027430578388816</v>
      </c>
      <c r="G26" s="11">
        <f t="shared" si="2"/>
        <v>3763944.8900000006</v>
      </c>
      <c r="H26" s="10">
        <f t="shared" si="3"/>
        <v>121.11354695802652</v>
      </c>
    </row>
    <row r="27" spans="1:8" ht="46.15" customHeight="1" x14ac:dyDescent="0.25">
      <c r="A27" s="22" t="s">
        <v>45</v>
      </c>
      <c r="B27" s="23" t="s">
        <v>46</v>
      </c>
      <c r="C27" s="24">
        <v>54093884.359999999</v>
      </c>
      <c r="D27" s="24">
        <f t="shared" si="0"/>
        <v>0.25288752632678979</v>
      </c>
      <c r="E27" s="24">
        <v>87639995.439999998</v>
      </c>
      <c r="F27" s="11">
        <f t="shared" si="1"/>
        <v>0.40702138665961923</v>
      </c>
      <c r="G27" s="11">
        <f t="shared" si="2"/>
        <v>33546111.079999998</v>
      </c>
      <c r="H27" s="10">
        <f t="shared" si="3"/>
        <v>162.01460937200849</v>
      </c>
    </row>
    <row r="28" spans="1:8" ht="33.6" customHeight="1" x14ac:dyDescent="0.25">
      <c r="A28" s="22" t="s">
        <v>47</v>
      </c>
      <c r="B28" s="23" t="s">
        <v>48</v>
      </c>
      <c r="C28" s="24">
        <v>1065536664.89</v>
      </c>
      <c r="D28" s="24">
        <f t="shared" si="0"/>
        <v>4.981356665038903</v>
      </c>
      <c r="E28" s="24">
        <v>1234644657.48</v>
      </c>
      <c r="F28" s="11">
        <f t="shared" si="1"/>
        <v>5.7339891221632895</v>
      </c>
      <c r="G28" s="11">
        <f t="shared" si="2"/>
        <v>169107992.59000003</v>
      </c>
      <c r="H28" s="10">
        <f t="shared" si="3"/>
        <v>115.87068734114914</v>
      </c>
    </row>
    <row r="29" spans="1:8" ht="42" customHeight="1" x14ac:dyDescent="0.25">
      <c r="A29" s="22" t="s">
        <v>49</v>
      </c>
      <c r="B29" s="23" t="s">
        <v>50</v>
      </c>
      <c r="C29" s="24">
        <v>16545138.84</v>
      </c>
      <c r="D29" s="24">
        <f t="shared" si="0"/>
        <v>7.7348101055852755E-2</v>
      </c>
      <c r="E29" s="24">
        <v>22256252.59</v>
      </c>
      <c r="F29" s="11">
        <f t="shared" si="1"/>
        <v>0.10336343293434273</v>
      </c>
      <c r="G29" s="11">
        <f t="shared" si="2"/>
        <v>5711113.75</v>
      </c>
      <c r="H29" s="10">
        <f t="shared" si="3"/>
        <v>134.51837911563877</v>
      </c>
    </row>
    <row r="30" spans="1:8" ht="69.599999999999994" customHeight="1" x14ac:dyDescent="0.25">
      <c r="A30" s="22" t="s">
        <v>51</v>
      </c>
      <c r="B30" s="23" t="s">
        <v>52</v>
      </c>
      <c r="C30" s="24">
        <v>10430000</v>
      </c>
      <c r="D30" s="24">
        <f t="shared" si="0"/>
        <v>4.8759983328888416E-2</v>
      </c>
      <c r="E30" s="24">
        <v>0</v>
      </c>
      <c r="F30" s="11">
        <f t="shared" si="1"/>
        <v>0</v>
      </c>
      <c r="G30" s="11">
        <f t="shared" si="2"/>
        <v>-10430000</v>
      </c>
      <c r="H30" s="10">
        <f t="shared" si="3"/>
        <v>0</v>
      </c>
    </row>
    <row r="31" spans="1:8" ht="30" customHeight="1" outlineLevel="1" x14ac:dyDescent="0.25">
      <c r="A31" s="9" t="s">
        <v>82</v>
      </c>
      <c r="B31" s="13"/>
      <c r="C31" s="34">
        <f>C6+C7+C8+C9+C10+C11+C12+C13+C14+C15+C16+C17+C18+C19+C20+C21+C22+C23+C24+C25+C26+C27+C28+C29+C30</f>
        <v>17864676006.780006</v>
      </c>
      <c r="D31" s="31">
        <f t="shared" si="0"/>
        <v>83.51690357301878</v>
      </c>
      <c r="E31" s="34">
        <f>E6+E7+E8+E9+E10+E11+E12+E13+E14+E15+E16+E17+E18+E19+E20+E21+E22+E23+E24+E25+E26+E27+E28+E29+E30</f>
        <v>17668806562.380005</v>
      </c>
      <c r="F31" s="12">
        <f t="shared" si="1"/>
        <v>82.058221380944545</v>
      </c>
      <c r="G31" s="12">
        <f t="shared" si="2"/>
        <v>-195869444.40000153</v>
      </c>
      <c r="H31" s="10">
        <f t="shared" si="3"/>
        <v>98.903593637378791</v>
      </c>
    </row>
    <row r="32" spans="1:8" ht="41.45" customHeight="1" x14ac:dyDescent="0.25">
      <c r="A32" s="22" t="s">
        <v>55</v>
      </c>
      <c r="B32" s="23" t="s">
        <v>56</v>
      </c>
      <c r="C32" s="24">
        <v>0</v>
      </c>
      <c r="D32" s="24">
        <f t="shared" si="0"/>
        <v>0</v>
      </c>
      <c r="E32" s="24">
        <v>117406539.52</v>
      </c>
      <c r="F32" s="11">
        <f t="shared" si="1"/>
        <v>0.5452644341025058</v>
      </c>
      <c r="G32" s="11">
        <f t="shared" si="2"/>
        <v>117406539.52</v>
      </c>
      <c r="H32" s="10">
        <v>0</v>
      </c>
    </row>
    <row r="33" spans="1:8" ht="50.45" customHeight="1" x14ac:dyDescent="0.25">
      <c r="A33" s="22" t="s">
        <v>57</v>
      </c>
      <c r="B33" s="23" t="s">
        <v>58</v>
      </c>
      <c r="C33" s="24">
        <v>1131833261.99</v>
      </c>
      <c r="D33" s="24">
        <f t="shared" si="0"/>
        <v>5.2912915614298939</v>
      </c>
      <c r="E33" s="24">
        <v>823732241.38999999</v>
      </c>
      <c r="F33" s="11">
        <f t="shared" si="1"/>
        <v>3.8256122383795734</v>
      </c>
      <c r="G33" s="11">
        <f t="shared" si="2"/>
        <v>-308101020.60000002</v>
      </c>
      <c r="H33" s="10">
        <f t="shared" si="3"/>
        <v>72.778585773465082</v>
      </c>
    </row>
    <row r="34" spans="1:8" ht="21" customHeight="1" x14ac:dyDescent="0.25">
      <c r="A34" s="22" t="s">
        <v>59</v>
      </c>
      <c r="B34" s="23" t="s">
        <v>60</v>
      </c>
      <c r="C34" s="24">
        <v>6774824.5499999998</v>
      </c>
      <c r="D34" s="24">
        <f t="shared" si="0"/>
        <v>3.1672131554567974E-2</v>
      </c>
      <c r="E34" s="24">
        <v>5660831.9500000002</v>
      </c>
      <c r="F34" s="11">
        <f t="shared" si="1"/>
        <v>2.629027601346115E-2</v>
      </c>
      <c r="G34" s="11">
        <f t="shared" si="2"/>
        <v>-1113992.5999999996</v>
      </c>
      <c r="H34" s="10">
        <f t="shared" si="3"/>
        <v>83.556878974821572</v>
      </c>
    </row>
    <row r="35" spans="1:8" ht="72" customHeight="1" x14ac:dyDescent="0.25">
      <c r="A35" s="22" t="s">
        <v>61</v>
      </c>
      <c r="B35" s="23" t="s">
        <v>62</v>
      </c>
      <c r="C35" s="24">
        <v>5509759.2800000003</v>
      </c>
      <c r="D35" s="24">
        <f t="shared" si="0"/>
        <v>2.5757983762127349E-2</v>
      </c>
      <c r="E35" s="24">
        <v>5397235.1699999999</v>
      </c>
      <c r="F35" s="11">
        <f t="shared" si="1"/>
        <v>2.5066068659547455E-2</v>
      </c>
      <c r="G35" s="11">
        <f t="shared" si="2"/>
        <v>-112524.11000000034</v>
      </c>
      <c r="H35" s="10">
        <f t="shared" si="3"/>
        <v>97.957730922865281</v>
      </c>
    </row>
    <row r="36" spans="1:8" ht="50.45" customHeight="1" x14ac:dyDescent="0.25">
      <c r="A36" s="22" t="s">
        <v>63</v>
      </c>
      <c r="B36" s="23" t="s">
        <v>64</v>
      </c>
      <c r="C36" s="24">
        <v>833207.2</v>
      </c>
      <c r="D36" s="24">
        <f t="shared" si="0"/>
        <v>3.8952223568082256E-3</v>
      </c>
      <c r="E36" s="24">
        <v>1326910.32</v>
      </c>
      <c r="F36" s="11">
        <f t="shared" si="1"/>
        <v>6.1624932282100444E-3</v>
      </c>
      <c r="G36" s="11">
        <f t="shared" si="2"/>
        <v>493703.12000000011</v>
      </c>
      <c r="H36" s="10">
        <f t="shared" si="3"/>
        <v>159.25334298599438</v>
      </c>
    </row>
    <row r="37" spans="1:8" ht="40.15" customHeight="1" x14ac:dyDescent="0.25">
      <c r="A37" s="22" t="s">
        <v>65</v>
      </c>
      <c r="B37" s="23" t="s">
        <v>66</v>
      </c>
      <c r="C37" s="24">
        <v>5288174.07</v>
      </c>
      <c r="D37" s="24">
        <f t="shared" si="0"/>
        <v>2.4722078570801536E-2</v>
      </c>
      <c r="E37" s="24">
        <v>5094502.67</v>
      </c>
      <c r="F37" s="11">
        <f t="shared" si="1"/>
        <v>2.3660105533713074E-2</v>
      </c>
      <c r="G37" s="11">
        <f t="shared" si="2"/>
        <v>-193671.40000000037</v>
      </c>
      <c r="H37" s="10">
        <f t="shared" si="3"/>
        <v>96.337650814130626</v>
      </c>
    </row>
    <row r="38" spans="1:8" ht="55.9" customHeight="1" x14ac:dyDescent="0.25">
      <c r="A38" s="22" t="s">
        <v>67</v>
      </c>
      <c r="B38" s="23" t="s">
        <v>68</v>
      </c>
      <c r="C38" s="24">
        <v>56162305.640000001</v>
      </c>
      <c r="D38" s="24">
        <f t="shared" si="0"/>
        <v>0.26255734292601496</v>
      </c>
      <c r="E38" s="24">
        <v>58801226.619999997</v>
      </c>
      <c r="F38" s="11">
        <f t="shared" si="1"/>
        <v>0.27308715245819637</v>
      </c>
      <c r="G38" s="11">
        <f t="shared" si="2"/>
        <v>2638920.9799999967</v>
      </c>
      <c r="H38" s="10">
        <f t="shared" si="3"/>
        <v>104.69874046289243</v>
      </c>
    </row>
    <row r="39" spans="1:8" ht="88.9" customHeight="1" x14ac:dyDescent="0.25">
      <c r="A39" s="22" t="s">
        <v>69</v>
      </c>
      <c r="B39" s="23" t="s">
        <v>70</v>
      </c>
      <c r="C39" s="24">
        <v>91098917.099999994</v>
      </c>
      <c r="D39" s="24">
        <f t="shared" si="0"/>
        <v>0.42588510825271209</v>
      </c>
      <c r="E39" s="24">
        <v>81595596.599999994</v>
      </c>
      <c r="F39" s="11">
        <f t="shared" si="1"/>
        <v>0.37894973301530915</v>
      </c>
      <c r="G39" s="11">
        <f t="shared" si="2"/>
        <v>-9503320.5</v>
      </c>
      <c r="H39" s="10">
        <f t="shared" si="3"/>
        <v>89.568130113371012</v>
      </c>
    </row>
    <row r="40" spans="1:8" ht="54.6" customHeight="1" x14ac:dyDescent="0.25">
      <c r="A40" s="22" t="s">
        <v>71</v>
      </c>
      <c r="B40" s="23" t="s">
        <v>72</v>
      </c>
      <c r="C40" s="24">
        <v>0</v>
      </c>
      <c r="D40" s="24">
        <f t="shared" si="0"/>
        <v>0</v>
      </c>
      <c r="E40" s="24">
        <v>2441959</v>
      </c>
      <c r="F40" s="11">
        <f t="shared" si="1"/>
        <v>1.1341049635567362E-2</v>
      </c>
      <c r="G40" s="11">
        <f t="shared" si="2"/>
        <v>2441959</v>
      </c>
      <c r="H40" s="10">
        <v>0</v>
      </c>
    </row>
    <row r="41" spans="1:8" ht="36.6" customHeight="1" x14ac:dyDescent="0.25">
      <c r="A41" s="22" t="s">
        <v>73</v>
      </c>
      <c r="B41" s="23" t="s">
        <v>74</v>
      </c>
      <c r="C41" s="24">
        <v>17538865</v>
      </c>
      <c r="D41" s="24">
        <f t="shared" si="0"/>
        <v>8.1993745446560351E-2</v>
      </c>
      <c r="E41" s="24">
        <v>80284421</v>
      </c>
      <c r="F41" s="11">
        <f t="shared" si="1"/>
        <v>0.37286031564157573</v>
      </c>
      <c r="G41" s="11">
        <f t="shared" si="2"/>
        <v>62745556</v>
      </c>
      <c r="H41" s="10">
        <f t="shared" si="3"/>
        <v>457.75151926877822</v>
      </c>
    </row>
    <row r="42" spans="1:8" ht="33.6" customHeight="1" x14ac:dyDescent="0.25">
      <c r="A42" s="22" t="s">
        <v>75</v>
      </c>
      <c r="B42" s="23" t="s">
        <v>76</v>
      </c>
      <c r="C42" s="24">
        <v>34553242</v>
      </c>
      <c r="D42" s="24">
        <f t="shared" si="0"/>
        <v>0.16153552290307258</v>
      </c>
      <c r="E42" s="24">
        <v>35226942</v>
      </c>
      <c r="F42" s="11">
        <f t="shared" si="1"/>
        <v>0.16360245922689634</v>
      </c>
      <c r="G42" s="11">
        <f t="shared" si="2"/>
        <v>673700</v>
      </c>
      <c r="H42" s="10">
        <f t="shared" si="3"/>
        <v>101.94974468676486</v>
      </c>
    </row>
    <row r="43" spans="1:8" ht="39" customHeight="1" x14ac:dyDescent="0.25">
      <c r="A43" s="22" t="s">
        <v>77</v>
      </c>
      <c r="B43" s="23" t="s">
        <v>78</v>
      </c>
      <c r="C43" s="24">
        <v>0</v>
      </c>
      <c r="D43" s="24">
        <f t="shared" si="0"/>
        <v>0</v>
      </c>
      <c r="E43" s="24">
        <v>3331316.84</v>
      </c>
      <c r="F43" s="11">
        <f t="shared" si="1"/>
        <v>1.5471443064458254E-2</v>
      </c>
      <c r="G43" s="11">
        <f t="shared" si="2"/>
        <v>3331316.84</v>
      </c>
      <c r="H43" s="10">
        <v>0</v>
      </c>
    </row>
    <row r="44" spans="1:8" ht="31.15" customHeight="1" outlineLevel="1" x14ac:dyDescent="0.25">
      <c r="A44" s="9" t="s">
        <v>84</v>
      </c>
      <c r="B44" s="14"/>
      <c r="C44" s="34">
        <f>C32+C33+C34+C35+C36+C37+C38+C39+C40+C41+C42+C43</f>
        <v>1349592556.8299999</v>
      </c>
      <c r="D44" s="24">
        <f t="shared" si="0"/>
        <v>6.3093106972025588</v>
      </c>
      <c r="E44" s="34">
        <f>E32+E33+E34+E35+E36+E37+E38+E39+E40+E41+E42+E43</f>
        <v>1220299723.0799999</v>
      </c>
      <c r="F44" s="12">
        <f t="shared" si="1"/>
        <v>5.6673677689590143</v>
      </c>
      <c r="G44" s="12">
        <f t="shared" si="2"/>
        <v>-129292833.75</v>
      </c>
      <c r="H44" s="10">
        <f t="shared" si="3"/>
        <v>90.41986167634991</v>
      </c>
    </row>
    <row r="45" spans="1:8" ht="36" customHeight="1" outlineLevel="1" x14ac:dyDescent="0.25">
      <c r="A45" s="3" t="s">
        <v>53</v>
      </c>
      <c r="B45" s="4" t="s">
        <v>54</v>
      </c>
      <c r="C45" s="24">
        <v>118172094.98</v>
      </c>
      <c r="D45" s="24">
        <f t="shared" si="0"/>
        <v>0.5524515226428206</v>
      </c>
      <c r="E45" s="24">
        <v>840955281.75</v>
      </c>
      <c r="F45" s="11">
        <f t="shared" si="1"/>
        <v>3.9056002134430945</v>
      </c>
      <c r="G45" s="11">
        <f t="shared" si="2"/>
        <v>722783186.76999998</v>
      </c>
      <c r="H45" s="10">
        <f t="shared" si="3"/>
        <v>711.63609470774566</v>
      </c>
    </row>
    <row r="46" spans="1:8" ht="38.450000000000003" customHeight="1" x14ac:dyDescent="0.25">
      <c r="A46" s="3" t="s">
        <v>79</v>
      </c>
      <c r="B46" s="4" t="s">
        <v>80</v>
      </c>
      <c r="C46" s="24">
        <v>2058050658.1300001</v>
      </c>
      <c r="D46" s="24">
        <f t="shared" si="0"/>
        <v>9.6213342071358223</v>
      </c>
      <c r="E46" s="24">
        <v>1801975400</v>
      </c>
      <c r="F46" s="11">
        <f t="shared" si="1"/>
        <v>8.3688106366533379</v>
      </c>
      <c r="G46" s="11">
        <f t="shared" si="2"/>
        <v>-256075258.13000011</v>
      </c>
      <c r="H46" s="10">
        <f t="shared" si="3"/>
        <v>87.557388001193473</v>
      </c>
    </row>
    <row r="47" spans="1:8" ht="28.15" customHeight="1" outlineLevel="1" thickBot="1" x14ac:dyDescent="0.35">
      <c r="A47" s="15" t="s">
        <v>83</v>
      </c>
      <c r="B47" s="16"/>
      <c r="C47" s="35">
        <f>C45+C46</f>
        <v>2176222753.1100001</v>
      </c>
      <c r="D47" s="29">
        <f t="shared" si="0"/>
        <v>10.173785729778643</v>
      </c>
      <c r="E47" s="30">
        <f>E45+E46</f>
        <v>2642930681.75</v>
      </c>
      <c r="F47" s="30">
        <f t="shared" si="1"/>
        <v>12.274410850096434</v>
      </c>
      <c r="G47" s="30">
        <f t="shared" si="2"/>
        <v>466707928.63999987</v>
      </c>
      <c r="H47" s="36">
        <f t="shared" si="3"/>
        <v>121.44577929685903</v>
      </c>
    </row>
    <row r="48" spans="1:8" ht="25.9" customHeight="1" thickBot="1" x14ac:dyDescent="0.3">
      <c r="A48" s="5" t="s">
        <v>81</v>
      </c>
      <c r="B48" s="6"/>
      <c r="C48" s="32">
        <f>C31+C44+C47</f>
        <v>21390491316.720009</v>
      </c>
      <c r="D48" s="32">
        <f t="shared" si="0"/>
        <v>100</v>
      </c>
      <c r="E48" s="32">
        <f>E31+E44+E47</f>
        <v>21532036967.210007</v>
      </c>
      <c r="F48" s="33">
        <f t="shared" si="1"/>
        <v>100</v>
      </c>
      <c r="G48" s="33">
        <f t="shared" si="2"/>
        <v>141545650.48999786</v>
      </c>
      <c r="H48" s="33">
        <f t="shared" si="3"/>
        <v>100.66172229704399</v>
      </c>
    </row>
    <row r="51" spans="3:5" x14ac:dyDescent="0.25">
      <c r="C51" s="2"/>
      <c r="D51" s="2"/>
      <c r="E51" s="2"/>
    </row>
    <row r="52" spans="3:5" x14ac:dyDescent="0.25">
      <c r="C52" s="2"/>
      <c r="D52" s="2"/>
      <c r="E52" s="2"/>
    </row>
    <row r="53" spans="3:5" x14ac:dyDescent="0.25">
      <c r="C53" s="2"/>
      <c r="D53" s="2"/>
      <c r="E53" s="2"/>
    </row>
    <row r="54" spans="3:5" x14ac:dyDescent="0.25">
      <c r="C54" s="2"/>
      <c r="D54" s="2"/>
      <c r="E54" s="2"/>
    </row>
    <row r="56" spans="3:5" x14ac:dyDescent="0.25">
      <c r="C56" s="2"/>
      <c r="D56" s="2"/>
      <c r="E56" s="2"/>
    </row>
  </sheetData>
  <autoFilter ref="A5:E48"/>
  <mergeCells count="9">
    <mergeCell ref="F3:F4"/>
    <mergeCell ref="H3:H4"/>
    <mergeCell ref="A1:H1"/>
    <mergeCell ref="C3:C4"/>
    <mergeCell ref="D3:D4"/>
    <mergeCell ref="E3:E4"/>
    <mergeCell ref="A2:E2"/>
    <mergeCell ref="A3:A4"/>
    <mergeCell ref="B3:B4"/>
  </mergeCells>
  <pageMargins left="0.59055118110236227" right="0.39370078740157483" top="0.39370078740157483" bottom="0.51181102362204722" header="0.39370078740157483" footer="0.39370078740157483"/>
  <pageSetup paperSize="9" scale="73" fitToHeight="0" orientation="landscape" useFirstPageNumber="1" errors="blank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D136DAA7-2EF7-42FE-882F-1C7D87C3FF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2016-09-23T12:41:34Z</cp:lastPrinted>
  <dcterms:created xsi:type="dcterms:W3CDTF">2016-07-11T11:05:49Z</dcterms:created>
  <dcterms:modified xsi:type="dcterms:W3CDTF">2016-09-23T12:41:38Z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C:\Users\ragimova.MINFIN\AppData\Local\Кейсистемс\Бюджет-КС\ReportManager\sqr_ispcv20163_2.xls</vt:lpwstr>
  </property>
</Properties>
</file>